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 activeTab="1"/>
  </bookViews>
  <sheets>
    <sheet name="Ingresos" sheetId="1" r:id="rId1"/>
    <sheet name="Tributari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" i="1"/>
  <c r="F21" s="1"/>
  <c r="G19" s="1"/>
  <c r="E26" i="2"/>
  <c r="G8"/>
  <c r="G6" s="1"/>
  <c r="F30" s="1"/>
  <c r="F10" l="1"/>
  <c r="F12"/>
  <c r="F14"/>
  <c r="F16"/>
  <c r="F18"/>
  <c r="F21"/>
  <c r="F23"/>
  <c r="F25"/>
  <c r="F27"/>
  <c r="F29"/>
  <c r="F11"/>
  <c r="F13"/>
  <c r="F15"/>
  <c r="F17"/>
  <c r="F19"/>
  <c r="F22"/>
  <c r="F24"/>
  <c r="F26"/>
  <c r="F28"/>
  <c r="G8" i="1"/>
  <c r="G10"/>
  <c r="G12"/>
  <c r="G14"/>
  <c r="G16"/>
  <c r="G18"/>
  <c r="G9"/>
  <c r="G11"/>
  <c r="G13"/>
  <c r="G15"/>
  <c r="G17"/>
  <c r="E30" i="2"/>
  <c r="E29"/>
  <c r="E28"/>
  <c r="E27"/>
  <c r="E24"/>
  <c r="E23"/>
  <c r="E22"/>
  <c r="E21"/>
  <c r="F8" l="1"/>
  <c r="F6" s="1"/>
  <c r="E8"/>
  <c r="C8"/>
  <c r="H19" l="1"/>
  <c r="H18"/>
  <c r="H16"/>
  <c r="H14"/>
  <c r="H12"/>
  <c r="H10"/>
  <c r="H17"/>
  <c r="H15"/>
  <c r="H13"/>
  <c r="H11"/>
  <c r="E6"/>
  <c r="D8" i="1"/>
  <c r="D21" s="1"/>
  <c r="C6" i="2"/>
  <c r="C21" i="1"/>
  <c r="B18" s="1"/>
  <c r="B29" i="2" l="1"/>
  <c r="B12"/>
  <c r="H8"/>
  <c r="D27"/>
  <c r="D18"/>
  <c r="D16"/>
  <c r="D19"/>
  <c r="D17"/>
  <c r="D15"/>
  <c r="D13"/>
  <c r="D11"/>
  <c r="D14"/>
  <c r="D12"/>
  <c r="D10"/>
  <c r="D25"/>
  <c r="D28"/>
  <c r="D21"/>
  <c r="D29"/>
  <c r="D22"/>
  <c r="D23"/>
  <c r="D24"/>
  <c r="D30"/>
  <c r="E13" i="1"/>
  <c r="E17"/>
  <c r="E19"/>
  <c r="E16"/>
  <c r="E15"/>
  <c r="E14"/>
  <c r="E18"/>
  <c r="B17" i="2"/>
  <c r="B15"/>
  <c r="B30"/>
  <c r="B13"/>
  <c r="B10"/>
  <c r="B25"/>
  <c r="B14"/>
  <c r="B28"/>
  <c r="B21"/>
  <c r="B11"/>
  <c r="B27"/>
  <c r="B23"/>
  <c r="B24"/>
  <c r="B22"/>
  <c r="B18"/>
  <c r="B19"/>
  <c r="B16"/>
  <c r="B17" i="1"/>
  <c r="B15"/>
  <c r="B16"/>
  <c r="B13"/>
  <c r="B14"/>
  <c r="E12"/>
  <c r="B8"/>
  <c r="B12"/>
  <c r="B9"/>
  <c r="B10"/>
  <c r="B11"/>
  <c r="E8"/>
  <c r="E10"/>
  <c r="E11"/>
  <c r="E9"/>
  <c r="D8" i="2" l="1"/>
  <c r="D6" s="1"/>
  <c r="B21" i="1"/>
  <c r="E21"/>
  <c r="G21"/>
  <c r="B8" i="2"/>
  <c r="B6" s="1"/>
</calcChain>
</file>

<file path=xl/sharedStrings.xml><?xml version="1.0" encoding="utf-8"?>
<sst xmlns="http://schemas.openxmlformats.org/spreadsheetml/2006/main" count="48" uniqueCount="38">
  <si>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</si>
  <si>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</si>
  <si>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</si>
  <si>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</si>
  <si>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</si>
  <si>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</si>
  <si>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</si>
  <si>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</si>
  <si>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</si>
  <si>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</si>
  <si>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</si>
  <si>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</si>
  <si>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</si>
  <si>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</si>
  <si>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</si>
  <si>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</si>
  <si>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</si>
  <si>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</si>
  <si>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</si>
  <si>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</si>
  <si>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</si>
  <si>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</si>
  <si>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</si>
  <si>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</si>
  <si>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</si>
  <si>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</si>
  <si>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</si>
  <si>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</si>
  <si>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</si>
  <si>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</si>
  <si>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</si>
  <si>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Recomendado</t>
  </si>
  <si>
    <t xml:space="preserve">Proyecto Presupuesto Ciudadano 2018, Ingresos </t>
  </si>
  <si>
    <t>Proyecto Presupuesto ciudadano 2018, Ingresos</t>
  </si>
  <si>
    <t>ok al 31-ag</t>
  </si>
  <si>
    <t>Ok</t>
  </si>
  <si>
    <t>Transferen-cias Corrientes</t>
  </si>
  <si>
    <t xml:space="preserve">Contribucio-nes a la Seguridad y Previsión Social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</si>
</sst>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&quot;Q&quot;#,##0.0"/>
    <numFmt numFmtId="167" formatCode="&quot;Q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  <fill>
      <patternFill patternType="solid">
        <fgColor rgb="FF99FF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0" fillId="2" borderId="0" xfId="0" applyFill="1"/>
    <xf numFmtId="9" fontId="1" fillId="3" borderId="0" xfId="0" applyNumberFormat="1" applyFont="1" applyFill="1" applyAlignment="1">
      <alignment horizontal="center"/>
    </xf>
    <xf numFmtId="165" fontId="1" fillId="0" borderId="0" xfId="0" applyNumberFormat="1" applyFont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0" fontId="6" fillId="2" borderId="0" xfId="0" applyFon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7" fillId="2" borderId="0" xfId="0" applyFont="1" applyFill="1"/>
    <xf numFmtId="0" fontId="1" fillId="12" borderId="0" xfId="0" applyFont="1" applyFill="1" applyAlignment="1">
      <alignment horizontal="center"/>
    </xf>
    <xf numFmtId="164" fontId="1" fillId="2" borderId="0" xfId="0" applyNumberFormat="1" applyFont="1" applyFill="1" applyBorder="1"/>
    <xf numFmtId="164" fontId="1" fillId="5" borderId="0" xfId="0" applyNumberFormat="1" applyFont="1" applyFill="1" applyBorder="1"/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0" fontId="1" fillId="0" borderId="0" xfId="0" applyFont="1" applyAlignment="1">
      <alignment horizontal="center"/>
    </xf>
    <xf numFmtId="165" fontId="0" fillId="16" borderId="0" xfId="0" applyNumberFormat="1" applyFill="1"/>
    <xf numFmtId="165" fontId="0" fillId="16" borderId="0" xfId="2" applyNumberFormat="1" applyFon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167" fontId="0" fillId="0" borderId="0" xfId="0" applyNumberFormat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15" borderId="0" xfId="0" applyNumberFormat="1" applyFont="1" applyFill="1"/>
    <xf numFmtId="164" fontId="9" fillId="0" borderId="0" xfId="0" applyNumberFormat="1" applyFont="1"/>
    <xf numFmtId="164" fontId="1" fillId="17" borderId="0" xfId="0" applyNumberFormat="1" applyFont="1" applyFill="1"/>
    <xf numFmtId="164" fontId="1" fillId="17" borderId="0" xfId="0" applyNumberFormat="1" applyFont="1" applyFill="1" applyBorder="1"/>
    <xf numFmtId="164" fontId="2" fillId="17" borderId="0" xfId="0" applyNumberFormat="1" applyFont="1" applyFill="1" applyBorder="1"/>
    <xf numFmtId="165" fontId="1" fillId="17" borderId="0" xfId="0" applyNumberFormat="1" applyFont="1" applyFill="1"/>
    <xf numFmtId="165" fontId="2" fillId="17" borderId="0" xfId="0" applyNumberFormat="1" applyFont="1" applyFill="1"/>
    <xf numFmtId="164" fontId="2" fillId="17" borderId="0" xfId="0" applyNumberFormat="1" applyFont="1" applyFill="1"/>
    <xf numFmtId="165" fontId="0" fillId="0" borderId="0" xfId="0" applyNumberFormat="1" applyFill="1"/>
    <xf numFmtId="10" fontId="0" fillId="0" borderId="0" xfId="0" applyNumberForma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99FF33"/>
      <color rgb="FFFFFFCC"/>
      <color rgb="FFE6FFCD"/>
      <color rgb="FFD3FFA7"/>
      <color rgb="FFCDFFF5"/>
      <color rgb="FFFDECD3"/>
      <color rgb="FFFCE5C4"/>
      <color rgb="FFF0FFE1"/>
      <color rgb="FF66FF33"/>
      <color rgb="FFFAD5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400"/>
              <a:t>Presupuesto de Ingresos 2011</a:t>
            </a:r>
          </a:p>
        </c:rich>
      </c:tx>
      <c:layout>
        <c:manualLayout>
          <c:xMode val="edge"/>
          <c:yMode val="edge"/>
          <c:x val="0.26240966754155731"/>
          <c:y val="6.0802005921375114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0.31564107611548581"/>
          <c:y val="0.18518509853556644"/>
          <c:w val="0.60459514435695538"/>
          <c:h val="0.58829268961340553"/>
        </c:manualLayout>
      </c:layout>
      <c:bar3DChart>
        <c:barDir val="bar"/>
        <c:grouping val="clustered"/>
        <c:ser>
          <c:idx val="0"/>
          <c:order val="0"/>
          <c:dLbls>
            <c:dLbl>
              <c:idx val="1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7777777777778557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Ingresos!$A$8:$A$13</c:f>
              <c:strCache>
                <c:ptCount val="6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</c:strCache>
            </c:strRef>
          </c:cat>
          <c:val>
            <c:numRef>
              <c:f>Ingresos!$C$8:$C$13</c:f>
              <c:numCache>
                <c:formatCode>#,##0.0</c:formatCode>
                <c:ptCount val="6"/>
                <c:pt idx="0">
                  <c:v>63012.4</c:v>
                </c:pt>
                <c:pt idx="1">
                  <c:v>14944.3</c:v>
                </c:pt>
                <c:pt idx="2">
                  <c:v>3367.6</c:v>
                </c:pt>
                <c:pt idx="3">
                  <c:v>726</c:v>
                </c:pt>
                <c:pt idx="4">
                  <c:v>333.1</c:v>
                </c:pt>
                <c:pt idx="5">
                  <c:v>1903.4</c:v>
                </c:pt>
              </c:numCache>
            </c:numRef>
          </c:val>
        </c:ser>
        <c:dLbls>
          <c:showVal val="1"/>
        </c:dLbls>
        <c:gapWidth val="75"/>
        <c:shape val="box"/>
        <c:axId val="92723456"/>
        <c:axId val="93339648"/>
        <c:axId val="0"/>
      </c:bar3DChart>
      <c:catAx>
        <c:axId val="9272345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3339648"/>
        <c:crosses val="autoZero"/>
        <c:auto val="1"/>
        <c:lblAlgn val="ctr"/>
        <c:lblOffset val="100"/>
      </c:catAx>
      <c:valAx>
        <c:axId val="93339648"/>
        <c:scaling>
          <c:orientation val="minMax"/>
        </c:scaling>
        <c:axPos val="b"/>
        <c:numFmt formatCode="#,##0.0" sourceLinked="1"/>
        <c:majorTickMark val="none"/>
        <c:tickLblPos val="nextTo"/>
        <c:crossAx val="92723456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733" l="0.70000000000000062" r="0.70000000000000062" t="0.75000000000000733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</a:t>
            </a:r>
            <a:r>
              <a:rPr lang="es-ES" baseline="0"/>
              <a:t>  de Ingresos 2017 y Proyecto 2018 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29468639887244802"/>
          <c:y val="3.0156165858912225E-2"/>
        </c:manualLayout>
      </c:layout>
    </c:title>
    <c:plotArea>
      <c:layout>
        <c:manualLayout>
          <c:layoutTarget val="inner"/>
          <c:xMode val="edge"/>
          <c:yMode val="edge"/>
          <c:x val="0.15267722084422344"/>
          <c:y val="0.12432227070162345"/>
          <c:w val="0.8373177295755575"/>
          <c:h val="0.59750202468632962"/>
        </c:manualLayout>
      </c:layout>
      <c:barChart>
        <c:barDir val="col"/>
        <c:grouping val="clustered"/>
        <c:ser>
          <c:idx val="1"/>
          <c:order val="0"/>
          <c:tx>
            <c:v>Recomendado 2018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63012.4</c:v>
                </c:pt>
                <c:pt idx="1">
                  <c:v>14944.3</c:v>
                </c:pt>
                <c:pt idx="2">
                  <c:v>3367.6</c:v>
                </c:pt>
                <c:pt idx="3">
                  <c:v>726</c:v>
                </c:pt>
                <c:pt idx="4">
                  <c:v>333.1</c:v>
                </c:pt>
                <c:pt idx="5">
                  <c:v>1903.4</c:v>
                </c:pt>
                <c:pt idx="6">
                  <c:v>2896.4</c:v>
                </c:pt>
                <c:pt idx="7">
                  <c:v>441.3</c:v>
                </c:pt>
                <c:pt idx="8">
                  <c:v>275.60000000000002</c:v>
                </c:pt>
                <c:pt idx="9">
                  <c:v>19.399999999999999</c:v>
                </c:pt>
                <c:pt idx="10">
                  <c:v>3.4</c:v>
                </c:pt>
              </c:numCache>
            </c:numRef>
          </c:val>
        </c:ser>
        <c:ser>
          <c:idx val="2"/>
          <c:order val="1"/>
          <c:tx>
            <c:v>Vigente 2017*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Ingresos!$D$8:$D$18</c:f>
              <c:numCache>
                <c:formatCode>#,##0.0</c:formatCode>
                <c:ptCount val="11"/>
                <c:pt idx="0">
                  <c:v>58213.8</c:v>
                </c:pt>
                <c:pt idx="1">
                  <c:v>10855.2</c:v>
                </c:pt>
                <c:pt idx="2">
                  <c:v>2637.3</c:v>
                </c:pt>
                <c:pt idx="3">
                  <c:v>603.1</c:v>
                </c:pt>
                <c:pt idx="4">
                  <c:v>598.29999999999995</c:v>
                </c:pt>
                <c:pt idx="5">
                  <c:v>1506.5</c:v>
                </c:pt>
                <c:pt idx="6">
                  <c:v>2490.6</c:v>
                </c:pt>
                <c:pt idx="7">
                  <c:v>443.3</c:v>
                </c:pt>
                <c:pt idx="8">
                  <c:v>251.7</c:v>
                </c:pt>
                <c:pt idx="9">
                  <c:v>17.899999999999999</c:v>
                </c:pt>
                <c:pt idx="10">
                  <c:v>4.9000000000000004</c:v>
                </c:pt>
              </c:numCache>
            </c:numRef>
          </c:val>
        </c:ser>
        <c:ser>
          <c:idx val="4"/>
          <c:order val="2"/>
          <c:tx>
            <c:v>Aprobado 2017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Ingresos!$F$8:$F$18</c:f>
              <c:numCache>
                <c:formatCode>#,##0.0</c:formatCode>
                <c:ptCount val="11"/>
                <c:pt idx="0">
                  <c:v>57994.8</c:v>
                </c:pt>
                <c:pt idx="1">
                  <c:v>10543.5</c:v>
                </c:pt>
                <c:pt idx="2">
                  <c:v>2580.6999999999998</c:v>
                </c:pt>
                <c:pt idx="3">
                  <c:v>603.1</c:v>
                </c:pt>
                <c:pt idx="4">
                  <c:v>573.9</c:v>
                </c:pt>
                <c:pt idx="5">
                  <c:v>1485</c:v>
                </c:pt>
                <c:pt idx="6">
                  <c:v>2490.6</c:v>
                </c:pt>
                <c:pt idx="7">
                  <c:v>443.3</c:v>
                </c:pt>
                <c:pt idx="8">
                  <c:v>251.7</c:v>
                </c:pt>
                <c:pt idx="9">
                  <c:v>17.899999999999999</c:v>
                </c:pt>
                <c:pt idx="10">
                  <c:v>4.9000000000000004</c:v>
                </c:pt>
              </c:numCache>
            </c:numRef>
          </c:val>
        </c:ser>
        <c:axId val="93734016"/>
        <c:axId val="93735552"/>
      </c:barChart>
      <c:catAx>
        <c:axId val="93734016"/>
        <c:scaling>
          <c:orientation val="minMax"/>
        </c:scaling>
        <c:axPos val="b"/>
        <c:tickLblPos val="nextTo"/>
        <c:crossAx val="93735552"/>
        <c:crosses val="autoZero"/>
        <c:auto val="1"/>
        <c:lblAlgn val="ctr"/>
        <c:lblOffset val="100"/>
      </c:catAx>
      <c:valAx>
        <c:axId val="93735552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3734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solidFill>
          <a:srgbClr val="E6FFCD"/>
        </a:solidFill>
      </c:spPr>
    </c:plotArea>
    <c:plotVisOnly val="1"/>
  </c:chart>
  <c:spPr>
    <a:solidFill>
      <a:srgbClr val="FFFFCC"/>
    </a:solidFill>
    <a:ln>
      <a:solidFill>
        <a:schemeClr val="bg2">
          <a:lumMod val="50000"/>
        </a:schemeClr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Proyecto Presupuesto de Ingresos 2018</a:t>
            </a:r>
            <a:endParaRPr lang="es-ES"/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(71.7% del</a:t>
            </a:r>
            <a:r>
              <a:rPr lang="es-ES" baseline="0"/>
              <a:t> total ingresos)</a:t>
            </a:r>
            <a:endParaRPr lang="es-ES"/>
          </a:p>
          <a:p>
            <a:pPr>
              <a:defRPr/>
            </a:pPr>
            <a:r>
              <a:rPr lang="es-ES" sz="1400"/>
              <a:t>(En millones Q. y porcentaje)</a:t>
            </a:r>
          </a:p>
        </c:rich>
      </c:tx>
      <c:layout>
        <c:manualLayout>
          <c:xMode val="edge"/>
          <c:yMode val="edge"/>
          <c:x val="0.25485064366954147"/>
          <c:y val="1.1869434352915679E-2"/>
        </c:manualLayout>
      </c:layout>
    </c:title>
    <c:plotArea>
      <c:layout>
        <c:manualLayout>
          <c:layoutTarget val="inner"/>
          <c:xMode val="edge"/>
          <c:yMode val="edge"/>
          <c:x val="0.12972687237624708"/>
          <c:y val="0.14562861349897369"/>
          <c:w val="0.83391693685348423"/>
          <c:h val="0.73452449673219999"/>
        </c:manualLayout>
      </c:layout>
      <c:ofPieChart>
        <c:ofPieType val="pie"/>
        <c:varyColors val="1"/>
        <c:ser>
          <c:idx val="0"/>
          <c:order val="0"/>
          <c:dLbls>
            <c:dLbl>
              <c:idx val="0"/>
              <c:layout>
                <c:manualLayout>
                  <c:x val="0.14565826330532225"/>
                  <c:y val="4.549949835284344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 Sobre la Renta, </a:t>
                    </a:r>
                  </a:p>
                  <a:p>
                    <a:r>
                      <a:rPr lang="en-US" b="1"/>
                      <a:t>Q23,133.4, </a:t>
                    </a:r>
                  </a:p>
                  <a:p>
                    <a:r>
                      <a:rPr lang="en-US" b="1"/>
                      <a:t>36.7%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1"/>
              <c:layout>
                <c:manualLayout>
                  <c:x val="0.25583566760037346"/>
                  <c:y val="0.18595447152901226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Impuesto Sobre el Patrimonio,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 Q27.4, 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0.003%</a:t>
                    </a:r>
                    <a:endParaRPr lang="en-US"/>
                  </a:p>
                </c:rich>
              </c:tx>
              <c:numFmt formatCode="0.000%" sourceLinked="0"/>
              <c:spPr/>
              <c:dLblPos val="bestFit"/>
              <c:showLegendKey val="1"/>
              <c:showVal val="1"/>
              <c:showCatName val="1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7.715132329395184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a las Importaciones, </a:t>
                    </a:r>
                  </a:p>
                  <a:p>
                    <a:r>
                      <a:rPr lang="en-US" b="1"/>
                      <a:t>Q2,543.0, </a:t>
                    </a:r>
                  </a:p>
                  <a:p>
                    <a:r>
                      <a:rPr lang="en-US" b="1"/>
                      <a:t>4.0%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4"/>
              <c:layout>
                <c:manualLayout>
                  <c:x val="0"/>
                  <c:y val="-0.1958458225899636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sobre Productos Industriales Primarios,</a:t>
                    </a:r>
                  </a:p>
                  <a:p>
                    <a:r>
                      <a:rPr lang="en-US" b="1"/>
                      <a:t> Q4,980.0, </a:t>
                    </a:r>
                  </a:p>
                  <a:p>
                    <a:r>
                      <a:rPr lang="en-US" b="1"/>
                      <a:t>7.9%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5"/>
              <c:layout>
                <c:manualLayout>
                  <c:x val="0.17927170868347339"/>
                  <c:y val="-9.8911952940963985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 al Valor Agregado, </a:t>
                    </a:r>
                  </a:p>
                  <a:p>
                    <a:r>
                      <a:rPr lang="en-US" b="1"/>
                      <a:t>Q27,306.5, </a:t>
                    </a:r>
                  </a:p>
                  <a:p>
                    <a:r>
                      <a:rPr lang="en-US" b="1"/>
                      <a:t>43.3%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6"/>
              <c:layout>
                <c:manualLayout>
                  <c:x val="0"/>
                  <c:y val="0.1760632762349157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Internos Sobre Servicios, </a:t>
                    </a:r>
                  </a:p>
                  <a:p>
                    <a:r>
                      <a:rPr lang="en-US" b="1"/>
                      <a:t>Q434.6, </a:t>
                    </a:r>
                  </a:p>
                  <a:p>
                    <a:r>
                      <a:rPr lang="en-US" b="1"/>
                      <a:t>0.7%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7"/>
              <c:layout>
                <c:manualLayout>
                  <c:x val="7.0961718020541589E-2"/>
                  <c:y val="0.1661720809408192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Sobre Circulación de Vehículos, </a:t>
                    </a:r>
                  </a:p>
                  <a:p>
                    <a:r>
                      <a:rPr lang="en-US" b="1"/>
                      <a:t>Q1,938.1, </a:t>
                    </a:r>
                  </a:p>
                  <a:p>
                    <a:r>
                      <a:rPr lang="en-US" b="1"/>
                      <a:t>3.1%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8"/>
              <c:layout>
                <c:manualLayout>
                  <c:x val="0.1400558753685201"/>
                  <c:y val="-0.1503461684702652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 por Salida del País, </a:t>
                    </a:r>
                  </a:p>
                  <a:p>
                    <a:r>
                      <a:rPr lang="en-US" b="1"/>
                      <a:t>Q299.4, </a:t>
                    </a:r>
                  </a:p>
                  <a:p>
                    <a:r>
                      <a:rPr lang="en-US" b="1"/>
                      <a:t>0.5%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9"/>
              <c:layout>
                <c:manualLayout>
                  <c:x val="0"/>
                  <c:y val="-0.10286843105860248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Otros Impuestos Indirectos, </a:t>
                    </a:r>
                  </a:p>
                  <a:p>
                    <a:r>
                      <a:rPr lang="en-US" b="1"/>
                      <a:t>Q2,350.0, </a:t>
                    </a:r>
                  </a:p>
                  <a:p>
                    <a:r>
                      <a:rPr lang="en-US" b="1"/>
                      <a:t>3.7%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Otros, </a:t>
                    </a:r>
                  </a:p>
                  <a:p>
                    <a:r>
                      <a:rPr lang="en-US"/>
                      <a:t>Q5,022.1, </a:t>
                    </a:r>
                  </a:p>
                  <a:p>
                    <a:r>
                      <a:rPr lang="en-US"/>
                      <a:t>8.0%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1"/>
            <c:showVal val="1"/>
            <c:showCatName val="1"/>
            <c:showPercent val="1"/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Tributarios!$C$10:$C$19</c:f>
              <c:numCache>
                <c:formatCode>"Q"#,##0.0</c:formatCode>
                <c:ptCount val="10"/>
                <c:pt idx="0">
                  <c:v>23133.4</c:v>
                </c:pt>
                <c:pt idx="1">
                  <c:v>27.4</c:v>
                </c:pt>
                <c:pt idx="2">
                  <c:v>0</c:v>
                </c:pt>
                <c:pt idx="3">
                  <c:v>2543</c:v>
                </c:pt>
                <c:pt idx="4">
                  <c:v>4980</c:v>
                </c:pt>
                <c:pt idx="5">
                  <c:v>27306.5</c:v>
                </c:pt>
                <c:pt idx="6">
                  <c:v>434.6</c:v>
                </c:pt>
                <c:pt idx="7">
                  <c:v>1938.1</c:v>
                </c:pt>
                <c:pt idx="8">
                  <c:v>299.39999999999998</c:v>
                </c:pt>
                <c:pt idx="9">
                  <c:v>2350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</c:plotArea>
    <c:plotVisOnly val="1"/>
  </c:chart>
  <c:spPr>
    <a:gradFill flip="none" rotWithShape="1">
      <a:gsLst>
        <a:gs pos="0">
          <a:srgbClr val="FFFFCC"/>
        </a:gs>
        <a:gs pos="64999">
          <a:srgbClr val="F0EBD5"/>
        </a:gs>
        <a:gs pos="100000">
          <a:srgbClr val="D1C39F"/>
        </a:gs>
      </a:gsLst>
      <a:lin ang="18900000" scaled="1"/>
      <a:tileRect/>
    </a:gradFill>
    <a:ln>
      <a:solidFill>
        <a:schemeClr val="bg2">
          <a:lumMod val="50000"/>
        </a:schemeClr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89</xdr:row>
      <xdr:rowOff>76200</xdr:rowOff>
    </xdr:from>
    <xdr:to>
      <xdr:col>3</xdr:col>
      <xdr:colOff>1009650</xdr:colOff>
      <xdr:row>107</xdr:row>
      <xdr:rowOff>66676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22</xdr:row>
      <xdr:rowOff>171450</xdr:rowOff>
    </xdr:from>
    <xdr:to>
      <xdr:col>7</xdr:col>
      <xdr:colOff>609600</xdr:colOff>
      <xdr:row>53</xdr:row>
      <xdr:rowOff>161925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0.57083</cdr:x>
      <cdr:y>0.22372</cdr:y>
    </cdr:from>
    <cdr:to>
      <cdr:x>0.96667</cdr:x>
      <cdr:y>0.35566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09850" y="692547"/>
          <a:ext cx="1809750" cy="40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/>
            <a:t>Total: Q.54,390.8</a:t>
          </a:r>
          <a:r>
            <a:rPr lang="es-ES" sz="1100" b="1" baseline="0"/>
            <a:t> milllones</a:t>
          </a:r>
          <a:endParaRPr lang="es-ES" sz="11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0.0375</cdr:x>
      <cdr:y>0.91098</cdr:y>
    </cdr:from>
    <cdr:to>
      <cdr:x>0.75208</cdr:x>
      <cdr:y>0.98516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71450" y="3115071"/>
          <a:ext cx="3267075" cy="2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</a:t>
          </a:r>
          <a:r>
            <a:rPr lang="es-ES" sz="1000" b="1" baseline="0"/>
            <a:t> Ministerio de Finanzas Públicas. SICOIN</a:t>
          </a:r>
          <a:r>
            <a:rPr lang="es-ES" sz="1100" baseline="0"/>
            <a:t>.</a:t>
          </a:r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0.00575</cdr:x>
      <cdr:y>0.93861</cdr:y>
    </cdr:from>
    <cdr:to>
      <cdr:x>0.68774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7150" y="5534025"/>
          <a:ext cx="67818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2017* = Aprobado mediante Dto. 50-2016</a:t>
          </a:r>
          <a:r>
            <a:rPr lang="es-ES" sz="1000" b="1" baseline="0"/>
            <a:t> y sus ampliaciones en artículos 97 y 98,  al 31 de agosto-2017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31</xdr:row>
      <xdr:rowOff>114299</xdr:rowOff>
    </xdr:from>
    <xdr:to>
      <xdr:col>5</xdr:col>
      <xdr:colOff>619125</xdr:colOff>
      <xdr:row>65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</cdr:x>
      <cdr:y>0.96588</cdr:y>
    </cdr:from>
    <cdr:to>
      <cdr:x>0.46359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680" y="6200775"/>
          <a:ext cx="311809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2:I26"/>
  <sheetViews>
    <sheetView zoomScaleNormal="100" workbookViewId="0"/>
  </sheetViews>
  <sheetFormatPr baseColWidth="10" defaultRowHeight="15"/>
  <cols>
    <col min="1" max="1" width="43.7109375" customWidth="1"/>
    <col min="2" max="2" width="18.140625" customWidth="1"/>
    <col min="3" max="3" width="19.5703125" customWidth="1"/>
    <col min="4" max="4" width="16" customWidth="1"/>
    <col min="5" max="5" width="12.42578125" customWidth="1"/>
    <col min="6" max="6" width="15.28515625" customWidth="1"/>
    <col min="7" max="7" width="17.28515625" customWidth="1"/>
  </cols>
  <sheetData>
    <row r="2" spans="1:9" ht="21">
      <c r="A2" s="26" t="s">
        <v>33</v>
      </c>
      <c r="B2" s="11"/>
      <c r="C2" s="14"/>
      <c r="D2" s="77"/>
      <c r="E2" s="77"/>
      <c r="F2" s="14"/>
      <c r="G2" s="14"/>
      <c r="H2" s="14"/>
    </row>
    <row r="3" spans="1:9" ht="21">
      <c r="A3" s="74"/>
      <c r="B3" s="14"/>
      <c r="C3" s="80" t="s">
        <v>35</v>
      </c>
      <c r="D3" s="77"/>
      <c r="E3" s="80" t="s">
        <v>34</v>
      </c>
      <c r="F3" s="80" t="s">
        <v>34</v>
      </c>
      <c r="G3" s="14"/>
    </row>
    <row r="4" spans="1:9">
      <c r="A4" s="94"/>
      <c r="B4" s="94"/>
      <c r="C4" s="94"/>
      <c r="D4" s="5"/>
      <c r="E4" s="5"/>
      <c r="F4" s="59"/>
      <c r="G4" s="59"/>
    </row>
    <row r="5" spans="1:9">
      <c r="A5" s="50"/>
      <c r="B5" s="95" t="s">
        <v>31</v>
      </c>
      <c r="C5" s="95"/>
      <c r="D5" s="96" t="s">
        <v>28</v>
      </c>
      <c r="E5" s="96"/>
      <c r="F5" s="97" t="s">
        <v>29</v>
      </c>
      <c r="G5" s="97"/>
    </row>
    <row r="6" spans="1:9">
      <c r="A6" s="3"/>
      <c r="B6" s="12">
        <v>20.18</v>
      </c>
      <c r="C6" s="8">
        <v>2018</v>
      </c>
      <c r="D6" s="9">
        <v>2017</v>
      </c>
      <c r="E6" s="32">
        <v>20.170000000000002</v>
      </c>
      <c r="F6" s="28">
        <v>2017</v>
      </c>
      <c r="G6" s="29">
        <v>20.170000000000002</v>
      </c>
    </row>
    <row r="8" spans="1:9">
      <c r="A8" s="2" t="s">
        <v>0</v>
      </c>
      <c r="B8" s="88">
        <f t="shared" ref="B8:B18" si="0">+C8/$C$21</f>
        <v>0.71667790757584204</v>
      </c>
      <c r="C8" s="85">
        <v>63012.4</v>
      </c>
      <c r="D8" s="7">
        <f>+Tributarios!E8</f>
        <v>58213.8</v>
      </c>
      <c r="E8" s="46">
        <f t="shared" ref="E8:E19" si="1">+D8/$D$21</f>
        <v>0.74995941903517793</v>
      </c>
      <c r="F8" s="30">
        <f>+Tributarios!G8</f>
        <v>57994.8</v>
      </c>
      <c r="G8" s="48">
        <f>+F8/$F$21</f>
        <v>0.75328291946683579</v>
      </c>
      <c r="H8" s="55"/>
      <c r="I8" s="55"/>
    </row>
    <row r="9" spans="1:9">
      <c r="A9" s="2" t="s">
        <v>2</v>
      </c>
      <c r="B9" s="88">
        <f t="shared" si="0"/>
        <v>0.16997050825211635</v>
      </c>
      <c r="C9" s="85">
        <v>14944.3</v>
      </c>
      <c r="D9" s="7">
        <v>10855.2</v>
      </c>
      <c r="E9" s="46">
        <f t="shared" si="1"/>
        <v>0.13984586963075188</v>
      </c>
      <c r="F9" s="30">
        <v>10543.5</v>
      </c>
      <c r="G9" s="48">
        <f t="shared" ref="G9:G19" si="2">+F9/$F$21</f>
        <v>0.13694742393108664</v>
      </c>
      <c r="H9" s="55"/>
      <c r="I9" s="55"/>
    </row>
    <row r="10" spans="1:9">
      <c r="A10" s="2" t="s">
        <v>1</v>
      </c>
      <c r="B10" s="88">
        <f t="shared" si="0"/>
        <v>3.8301739364829869E-2</v>
      </c>
      <c r="C10" s="85">
        <v>3367.6</v>
      </c>
      <c r="D10" s="7">
        <v>2637.3</v>
      </c>
      <c r="E10" s="46">
        <f t="shared" si="1"/>
        <v>3.3975929690579804E-2</v>
      </c>
      <c r="F10" s="30">
        <v>2580.6999999999998</v>
      </c>
      <c r="G10" s="48">
        <f t="shared" si="2"/>
        <v>3.3520198884521762E-2</v>
      </c>
      <c r="H10" s="55"/>
      <c r="I10" s="55"/>
    </row>
    <row r="11" spans="1:9">
      <c r="A11" s="2" t="s">
        <v>3</v>
      </c>
      <c r="B11" s="88">
        <f t="shared" si="0"/>
        <v>8.2572344633764366E-3</v>
      </c>
      <c r="C11" s="85">
        <v>726</v>
      </c>
      <c r="D11" s="7">
        <v>603.1</v>
      </c>
      <c r="E11" s="46">
        <f t="shared" si="1"/>
        <v>7.7696444076853907E-3</v>
      </c>
      <c r="F11" s="30">
        <v>603.1</v>
      </c>
      <c r="G11" s="48">
        <f t="shared" si="2"/>
        <v>7.8335459167106127E-3</v>
      </c>
      <c r="H11" s="55"/>
      <c r="I11" s="55"/>
    </row>
    <row r="12" spans="1:9">
      <c r="A12" s="2" t="s">
        <v>4</v>
      </c>
      <c r="B12" s="88">
        <f t="shared" si="0"/>
        <v>3.7885465561304284E-3</v>
      </c>
      <c r="C12" s="85">
        <v>333.1</v>
      </c>
      <c r="D12" s="7">
        <v>598.29999999999995</v>
      </c>
      <c r="E12" s="46">
        <f t="shared" si="1"/>
        <v>7.7078067470040933E-3</v>
      </c>
      <c r="F12" s="30">
        <v>573.9</v>
      </c>
      <c r="G12" s="48">
        <f t="shared" si="2"/>
        <v>7.4542729258833037E-3</v>
      </c>
      <c r="H12" s="55"/>
      <c r="I12" s="55"/>
    </row>
    <row r="13" spans="1:9">
      <c r="A13" s="2" t="s">
        <v>5</v>
      </c>
      <c r="B13" s="88">
        <f t="shared" si="0"/>
        <v>2.164851250356847E-2</v>
      </c>
      <c r="C13" s="86">
        <v>1903.4</v>
      </c>
      <c r="D13" s="35">
        <v>1506.5</v>
      </c>
      <c r="E13" s="46">
        <f t="shared" si="1"/>
        <v>1.9408007461744387E-2</v>
      </c>
      <c r="F13" s="36">
        <v>1485</v>
      </c>
      <c r="G13" s="48">
        <f t="shared" si="2"/>
        <v>1.928836956775868E-2</v>
      </c>
      <c r="H13" s="56"/>
      <c r="I13" s="56"/>
    </row>
    <row r="14" spans="1:9">
      <c r="A14" s="2" t="s">
        <v>37</v>
      </c>
      <c r="B14" s="88">
        <f t="shared" si="0"/>
        <v>3.2942498484467647E-2</v>
      </c>
      <c r="C14" s="86">
        <v>2896.4</v>
      </c>
      <c r="D14" s="35">
        <v>2490.6</v>
      </c>
      <c r="E14" s="46">
        <f t="shared" si="1"/>
        <v>3.2086016186007676E-2</v>
      </c>
      <c r="F14" s="36">
        <v>2490.6</v>
      </c>
      <c r="G14" s="48">
        <f t="shared" si="2"/>
        <v>3.2349907909400517E-2</v>
      </c>
      <c r="H14" s="56"/>
      <c r="I14" s="56"/>
    </row>
    <row r="15" spans="1:9">
      <c r="A15" s="2" t="s">
        <v>25</v>
      </c>
      <c r="B15" s="88">
        <f t="shared" si="0"/>
        <v>5.0191702048044372E-3</v>
      </c>
      <c r="C15" s="86">
        <v>441.3</v>
      </c>
      <c r="D15" s="35">
        <v>443.3</v>
      </c>
      <c r="E15" s="46">
        <f t="shared" si="1"/>
        <v>5.7109656208372299E-3</v>
      </c>
      <c r="F15" s="36">
        <v>443.3</v>
      </c>
      <c r="G15" s="48">
        <f t="shared" si="2"/>
        <v>5.7579355080049988E-3</v>
      </c>
      <c r="H15" s="56"/>
      <c r="I15" s="56"/>
    </row>
    <row r="16" spans="1:9">
      <c r="A16" s="2" t="s">
        <v>18</v>
      </c>
      <c r="B16" s="88">
        <f t="shared" si="0"/>
        <v>3.1345644877500633E-3</v>
      </c>
      <c r="C16" s="86">
        <v>275.60000000000002</v>
      </c>
      <c r="D16" s="35">
        <v>251.7</v>
      </c>
      <c r="E16" s="46">
        <f t="shared" si="1"/>
        <v>3.2426123319754811E-3</v>
      </c>
      <c r="F16" s="36">
        <v>251.7</v>
      </c>
      <c r="G16" s="48">
        <f t="shared" si="2"/>
        <v>3.269281225727178E-3</v>
      </c>
      <c r="H16" s="56"/>
      <c r="I16" s="56"/>
    </row>
    <row r="17" spans="1:9">
      <c r="A17" s="2" t="s">
        <v>36</v>
      </c>
      <c r="B17" s="88">
        <f t="shared" si="0"/>
        <v>2.2064786307094057E-4</v>
      </c>
      <c r="C17" s="86">
        <v>19.399999999999999</v>
      </c>
      <c r="D17" s="35">
        <v>17.899999999999999</v>
      </c>
      <c r="E17" s="46">
        <f t="shared" si="1"/>
        <v>2.3060294295733456E-4</v>
      </c>
      <c r="F17" s="36">
        <v>17.899999999999999</v>
      </c>
      <c r="G17" s="48">
        <f t="shared" si="2"/>
        <v>2.3249953889756253E-4</v>
      </c>
      <c r="H17" s="56"/>
      <c r="I17" s="56"/>
    </row>
    <row r="18" spans="1:9">
      <c r="A18" s="2" t="s">
        <v>26</v>
      </c>
      <c r="B18" s="88">
        <f t="shared" si="0"/>
        <v>3.8670244043360716E-5</v>
      </c>
      <c r="C18" s="87">
        <v>3.4</v>
      </c>
      <c r="D18" s="35">
        <v>4.9000000000000004</v>
      </c>
      <c r="E18" s="46">
        <f t="shared" si="1"/>
        <v>6.3125945278823441E-5</v>
      </c>
      <c r="F18" s="36">
        <v>4.9000000000000004</v>
      </c>
      <c r="G18" s="48">
        <f t="shared" si="2"/>
        <v>6.364512517307578E-5</v>
      </c>
      <c r="H18" s="57"/>
      <c r="I18" s="56"/>
    </row>
    <row r="19" spans="1:9">
      <c r="A19" s="2" t="s">
        <v>27</v>
      </c>
      <c r="B19" s="88"/>
      <c r="C19" s="87"/>
      <c r="D19" s="35">
        <v>0</v>
      </c>
      <c r="E19" s="46">
        <f t="shared" si="1"/>
        <v>0</v>
      </c>
      <c r="F19" s="36">
        <v>0</v>
      </c>
      <c r="G19" s="48">
        <f t="shared" si="2"/>
        <v>0</v>
      </c>
      <c r="H19" s="56"/>
      <c r="I19" s="56"/>
    </row>
    <row r="20" spans="1:9">
      <c r="A20" s="2"/>
      <c r="B20" s="13"/>
      <c r="C20" s="4"/>
      <c r="D20" s="4"/>
      <c r="E20" s="13"/>
      <c r="F20" s="4"/>
      <c r="G20" s="13"/>
      <c r="H20" s="55"/>
      <c r="I20" s="14"/>
    </row>
    <row r="21" spans="1:9">
      <c r="A21" s="3" t="s">
        <v>6</v>
      </c>
      <c r="B21" s="89">
        <f>SUM(B8:B19)</f>
        <v>1.0000000000000002</v>
      </c>
      <c r="C21" s="90">
        <f>SUM(C8:C20)</f>
        <v>87922.9</v>
      </c>
      <c r="D21" s="10">
        <f>SUM(D8:D20)</f>
        <v>77622.600000000006</v>
      </c>
      <c r="E21" s="47">
        <f>SUM(E8:E19)</f>
        <v>1.0000000000000002</v>
      </c>
      <c r="F21" s="31">
        <f>SUM(F8:F19)</f>
        <v>76989.399999999994</v>
      </c>
      <c r="G21" s="49">
        <f>SUM(G8:G19)</f>
        <v>1</v>
      </c>
      <c r="H21" s="58"/>
      <c r="I21" s="14"/>
    </row>
    <row r="22" spans="1:9">
      <c r="A22" s="2"/>
      <c r="C22" s="81">
        <v>87922.9</v>
      </c>
      <c r="D22" s="83">
        <v>77622.600000000006</v>
      </c>
      <c r="E22" s="1"/>
      <c r="F22" s="84">
        <v>76989.399999999994</v>
      </c>
      <c r="G22" s="1"/>
    </row>
    <row r="23" spans="1:9">
      <c r="C23" s="1"/>
      <c r="D23" s="1"/>
      <c r="E23" s="1"/>
      <c r="F23" s="1"/>
      <c r="G23" s="1"/>
    </row>
    <row r="24" spans="1:9">
      <c r="A24" s="15"/>
      <c r="B24" s="14"/>
      <c r="C24" s="1"/>
      <c r="D24" s="1"/>
      <c r="E24" s="1"/>
      <c r="F24" s="1"/>
      <c r="G24" s="1"/>
    </row>
    <row r="25" spans="1:9">
      <c r="C25" s="1"/>
      <c r="D25" s="1"/>
      <c r="E25" s="1"/>
    </row>
    <row r="26" spans="1:9">
      <c r="C26" s="1"/>
      <c r="D26" s="1"/>
      <c r="E26" s="1"/>
    </row>
  </sheetData>
  <mergeCells count="4">
    <mergeCell ref="A4:C4"/>
    <mergeCell ref="B5:C5"/>
    <mergeCell ref="D5:E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31"/>
  <sheetViews>
    <sheetView tabSelected="1" zoomScaleNormal="100" workbookViewId="0">
      <selection activeCell="C1" sqref="C1"/>
    </sheetView>
  </sheetViews>
  <sheetFormatPr baseColWidth="10" defaultRowHeight="15"/>
  <cols>
    <col min="1" max="1" width="50.42578125" customWidth="1"/>
    <col min="2" max="4" width="12.85546875" customWidth="1"/>
    <col min="5" max="5" width="13.140625" customWidth="1"/>
  </cols>
  <sheetData>
    <row r="1" spans="1:8" ht="18.75">
      <c r="A1" s="33" t="s">
        <v>32</v>
      </c>
      <c r="B1" s="11"/>
      <c r="C1" s="14"/>
      <c r="D1" s="14"/>
      <c r="F1" s="14"/>
      <c r="G1" s="14"/>
    </row>
    <row r="2" spans="1:8" ht="18.75">
      <c r="A2" s="78"/>
      <c r="B2" s="14"/>
      <c r="C2" s="93" t="s">
        <v>35</v>
      </c>
      <c r="E2" s="82" t="s">
        <v>34</v>
      </c>
      <c r="F2" s="14"/>
      <c r="G2" s="80" t="s">
        <v>34</v>
      </c>
    </row>
    <row r="3" spans="1:8" ht="18.75">
      <c r="A3" s="78"/>
      <c r="B3" s="99" t="s">
        <v>31</v>
      </c>
      <c r="C3" s="99"/>
      <c r="D3" s="98" t="s">
        <v>28</v>
      </c>
      <c r="E3" s="98"/>
      <c r="F3" s="95" t="s">
        <v>29</v>
      </c>
      <c r="G3" s="95"/>
      <c r="H3" s="75"/>
    </row>
    <row r="4" spans="1:8">
      <c r="B4" s="34">
        <v>2018</v>
      </c>
      <c r="C4" s="34">
        <v>2018</v>
      </c>
      <c r="D4" s="53">
        <v>2017</v>
      </c>
      <c r="E4" s="53">
        <v>2017</v>
      </c>
      <c r="F4" s="8">
        <v>2017</v>
      </c>
      <c r="G4" s="8">
        <v>2017</v>
      </c>
      <c r="H4" s="76"/>
    </row>
    <row r="5" spans="1:8">
      <c r="C5" s="81">
        <v>87922.9</v>
      </c>
      <c r="D5" s="1"/>
      <c r="E5" s="81">
        <v>77622.600000000006</v>
      </c>
      <c r="G5" s="81">
        <v>76989.399999999994</v>
      </c>
      <c r="H5" s="14"/>
    </row>
    <row r="6" spans="1:8">
      <c r="B6" s="17">
        <f t="shared" ref="B6:F6" si="0">+B8+B21+B22+B23+B24+B25+B27+B28+B29+B30</f>
        <v>0.99999999999999989</v>
      </c>
      <c r="C6" s="71">
        <f t="shared" si="0"/>
        <v>87922.900000000009</v>
      </c>
      <c r="D6" s="17">
        <f t="shared" si="0"/>
        <v>0.99999999999999989</v>
      </c>
      <c r="E6" s="71">
        <f>+E8+E21+E22+E23+E24+E25+E26+E27+E28+E29+E30</f>
        <v>77622.600000000006</v>
      </c>
      <c r="F6" s="17">
        <f t="shared" si="0"/>
        <v>0.99999999999999978</v>
      </c>
      <c r="G6" s="71">
        <f t="shared" ref="G6" si="1">+G8+G21+G22+G23+G24+G25+G27+G28+G29+G30</f>
        <v>76989.400000000009</v>
      </c>
      <c r="H6" s="58"/>
    </row>
    <row r="7" spans="1:8">
      <c r="C7" s="60"/>
      <c r="D7" s="1"/>
      <c r="E7" s="60"/>
      <c r="G7" s="60"/>
      <c r="H7" s="14"/>
    </row>
    <row r="8" spans="1:8">
      <c r="A8" t="s">
        <v>0</v>
      </c>
      <c r="B8" s="16">
        <f t="shared" ref="B8:F8" si="2">SUM(B9:B19)</f>
        <v>0.71667790757584193</v>
      </c>
      <c r="C8" s="72">
        <f t="shared" si="2"/>
        <v>63012.4</v>
      </c>
      <c r="D8" s="16">
        <f t="shared" si="2"/>
        <v>0.74995941903517771</v>
      </c>
      <c r="E8" s="72">
        <f t="shared" si="2"/>
        <v>58213.8</v>
      </c>
      <c r="F8" s="16">
        <f t="shared" si="2"/>
        <v>0.75328291946683545</v>
      </c>
      <c r="G8" s="72">
        <f t="shared" ref="G8" si="3">SUM(G9:G19)</f>
        <v>57994.8</v>
      </c>
      <c r="H8" s="91">
        <f>SUM(H10:H19)</f>
        <v>1</v>
      </c>
    </row>
    <row r="9" spans="1:8">
      <c r="C9" s="1"/>
      <c r="D9" s="1"/>
      <c r="E9" s="60"/>
      <c r="G9" s="60"/>
      <c r="H9" s="77"/>
    </row>
    <row r="10" spans="1:8">
      <c r="A10" s="19" t="s">
        <v>7</v>
      </c>
      <c r="B10" s="6">
        <f>+C10/$C$6</f>
        <v>0.26311006575078849</v>
      </c>
      <c r="C10" s="60">
        <v>23133.4</v>
      </c>
      <c r="D10" s="6">
        <f>+E10/$E$6</f>
        <v>0.25506360261057992</v>
      </c>
      <c r="E10" s="60">
        <v>19798.7</v>
      </c>
      <c r="F10" s="6">
        <f>+G10/$G$6</f>
        <v>0.25431682803087174</v>
      </c>
      <c r="G10" s="60">
        <v>19579.7</v>
      </c>
      <c r="H10" s="91">
        <f>+C10/$C$8</f>
        <v>0.36712456595844628</v>
      </c>
    </row>
    <row r="11" spans="1:8">
      <c r="A11" s="19" t="s">
        <v>8</v>
      </c>
      <c r="B11" s="92">
        <f t="shared" ref="B11:B30" si="4">+C11/$C$6</f>
        <v>3.1163667258473043E-4</v>
      </c>
      <c r="C11" s="60">
        <v>27.4</v>
      </c>
      <c r="D11" s="6">
        <f t="shared" ref="D11:D19" si="5">+E11/$E$6</f>
        <v>3.1820629558917116E-4</v>
      </c>
      <c r="E11" s="60">
        <v>24.7</v>
      </c>
      <c r="F11" s="6">
        <f t="shared" ref="F11:F30" si="6">+G11/$G$6</f>
        <v>3.2082338607652478E-4</v>
      </c>
      <c r="G11" s="60">
        <v>24.7</v>
      </c>
      <c r="H11" s="91">
        <f t="shared" ref="H11:H19" si="7">+C11/$C$8</f>
        <v>4.3483504833969185E-4</v>
      </c>
    </row>
    <row r="12" spans="1:8">
      <c r="A12" s="19" t="s">
        <v>9</v>
      </c>
      <c r="B12" s="92">
        <f t="shared" si="4"/>
        <v>0</v>
      </c>
      <c r="C12" s="60">
        <v>0</v>
      </c>
      <c r="D12" s="6">
        <f t="shared" si="5"/>
        <v>1.8035984365378122E-2</v>
      </c>
      <c r="E12" s="60">
        <v>1400</v>
      </c>
      <c r="F12" s="6">
        <f t="shared" si="6"/>
        <v>1.8184321478021646E-2</v>
      </c>
      <c r="G12" s="60">
        <v>1400</v>
      </c>
      <c r="H12" s="91">
        <f t="shared" si="7"/>
        <v>0</v>
      </c>
    </row>
    <row r="13" spans="1:8">
      <c r="A13" s="19" t="s">
        <v>10</v>
      </c>
      <c r="B13" s="6">
        <f t="shared" si="4"/>
        <v>2.8923067824195969E-2</v>
      </c>
      <c r="C13" s="60">
        <v>2543</v>
      </c>
      <c r="D13" s="6">
        <f t="shared" si="5"/>
        <v>3.1915962619134118E-2</v>
      </c>
      <c r="E13" s="60">
        <v>2477.4</v>
      </c>
      <c r="F13" s="6">
        <f t="shared" si="6"/>
        <v>3.2178455735464878E-2</v>
      </c>
      <c r="G13" s="60">
        <v>2477.4</v>
      </c>
      <c r="H13" s="91">
        <f t="shared" si="7"/>
        <v>4.0357136055760454E-2</v>
      </c>
    </row>
    <row r="14" spans="1:8">
      <c r="A14" s="19" t="s">
        <v>24</v>
      </c>
      <c r="B14" s="6">
        <f t="shared" si="4"/>
        <v>5.6640533922334223E-2</v>
      </c>
      <c r="C14" s="60">
        <v>4980</v>
      </c>
      <c r="D14" s="6">
        <f t="shared" si="5"/>
        <v>6.1069843061170317E-2</v>
      </c>
      <c r="E14" s="60">
        <v>4740.3999999999996</v>
      </c>
      <c r="F14" s="6">
        <f t="shared" si="6"/>
        <v>6.1572112524581293E-2</v>
      </c>
      <c r="G14" s="60">
        <v>4740.3999999999996</v>
      </c>
      <c r="H14" s="91">
        <f t="shared" si="7"/>
        <v>7.9032063530352747E-2</v>
      </c>
    </row>
    <row r="15" spans="1:8">
      <c r="A15" s="19" t="s">
        <v>11</v>
      </c>
      <c r="B15" s="6">
        <f t="shared" si="4"/>
        <v>0.31057324087353805</v>
      </c>
      <c r="C15" s="60">
        <v>27306.5</v>
      </c>
      <c r="D15" s="6">
        <f t="shared" si="5"/>
        <v>0.32662137058021762</v>
      </c>
      <c r="E15" s="60">
        <v>25353.200000000001</v>
      </c>
      <c r="F15" s="6">
        <f t="shared" si="6"/>
        <v>0.32930767092612745</v>
      </c>
      <c r="G15" s="60">
        <v>25353.200000000001</v>
      </c>
      <c r="H15" s="91">
        <f t="shared" si="7"/>
        <v>0.43335121341196337</v>
      </c>
    </row>
    <row r="16" spans="1:8">
      <c r="A16" s="19" t="s">
        <v>12</v>
      </c>
      <c r="B16" s="6">
        <f t="shared" si="4"/>
        <v>4.9429670768366372E-3</v>
      </c>
      <c r="C16" s="60">
        <v>434.6</v>
      </c>
      <c r="D16" s="6">
        <f t="shared" si="5"/>
        <v>5.0887241602316849E-3</v>
      </c>
      <c r="E16" s="60">
        <v>395</v>
      </c>
      <c r="F16" s="6">
        <f t="shared" si="6"/>
        <v>5.1305764170132507E-3</v>
      </c>
      <c r="G16" s="60">
        <v>395</v>
      </c>
      <c r="H16" s="91">
        <f t="shared" si="7"/>
        <v>6.897055182789419E-3</v>
      </c>
    </row>
    <row r="17" spans="1:8">
      <c r="A17" s="19" t="s">
        <v>13</v>
      </c>
      <c r="B17" s="6">
        <f t="shared" si="4"/>
        <v>2.204317646483453E-2</v>
      </c>
      <c r="C17" s="60">
        <v>1938.1</v>
      </c>
      <c r="D17" s="6">
        <f t="shared" si="5"/>
        <v>2.423520984867809E-2</v>
      </c>
      <c r="E17" s="60">
        <v>1881.2</v>
      </c>
      <c r="F17" s="6">
        <f t="shared" si="6"/>
        <v>2.4434532546038803E-2</v>
      </c>
      <c r="G17" s="60">
        <v>1881.2</v>
      </c>
      <c r="H17" s="91">
        <f t="shared" si="7"/>
        <v>3.0757438218509372E-2</v>
      </c>
    </row>
    <row r="18" spans="1:8">
      <c r="A18" s="19" t="s">
        <v>14</v>
      </c>
      <c r="B18" s="6">
        <f t="shared" si="4"/>
        <v>3.4052561960535872E-3</v>
      </c>
      <c r="C18" s="60">
        <v>299.39999999999998</v>
      </c>
      <c r="D18" s="6">
        <f t="shared" si="5"/>
        <v>4.421392738712694E-3</v>
      </c>
      <c r="E18" s="60">
        <v>343.2</v>
      </c>
      <c r="F18" s="6">
        <f t="shared" si="6"/>
        <v>4.4577565223264497E-3</v>
      </c>
      <c r="G18" s="60">
        <v>343.2</v>
      </c>
      <c r="H18" s="91">
        <f t="shared" si="7"/>
        <v>4.7514457471862677E-3</v>
      </c>
    </row>
    <row r="19" spans="1:8">
      <c r="A19" s="19" t="s">
        <v>15</v>
      </c>
      <c r="B19" s="6">
        <f t="shared" si="4"/>
        <v>2.6727962794675788E-2</v>
      </c>
      <c r="C19" s="60">
        <v>2350</v>
      </c>
      <c r="D19" s="6">
        <f t="shared" si="5"/>
        <v>2.3189122755486159E-2</v>
      </c>
      <c r="E19" s="60">
        <v>1800</v>
      </c>
      <c r="F19" s="6">
        <f t="shared" si="6"/>
        <v>2.3379841900313548E-2</v>
      </c>
      <c r="G19" s="60">
        <v>1800</v>
      </c>
      <c r="H19" s="91">
        <f t="shared" si="7"/>
        <v>3.7294246846652404E-2</v>
      </c>
    </row>
    <row r="20" spans="1:8">
      <c r="B20" s="6"/>
      <c r="C20" s="1"/>
      <c r="D20" s="1"/>
      <c r="E20" s="60"/>
      <c r="G20" s="60"/>
      <c r="H20" s="77"/>
    </row>
    <row r="21" spans="1:8">
      <c r="A21" t="s">
        <v>3</v>
      </c>
      <c r="B21" s="27">
        <f t="shared" si="4"/>
        <v>8.2572344633764349E-3</v>
      </c>
      <c r="C21" s="61">
        <v>726</v>
      </c>
      <c r="D21" s="37">
        <f>+E21/$E$6</f>
        <v>7.7696444076853907E-3</v>
      </c>
      <c r="E21" s="61">
        <f>+Ingresos!D11</f>
        <v>603.1</v>
      </c>
      <c r="F21" s="54">
        <f t="shared" si="6"/>
        <v>7.833545916710611E-3</v>
      </c>
      <c r="G21" s="61">
        <v>603.1</v>
      </c>
      <c r="H21" s="77"/>
    </row>
    <row r="22" spans="1:8">
      <c r="A22" t="s">
        <v>16</v>
      </c>
      <c r="B22" s="20">
        <f t="shared" si="4"/>
        <v>3.294249848446764E-2</v>
      </c>
      <c r="C22" s="62">
        <v>2896.4</v>
      </c>
      <c r="D22" s="38">
        <f t="shared" ref="D22:D30" si="8">+E22/$E$6</f>
        <v>3.2086016186007676E-2</v>
      </c>
      <c r="E22" s="62">
        <f>+Ingresos!D14</f>
        <v>2490.6</v>
      </c>
      <c r="F22" s="20">
        <f t="shared" si="6"/>
        <v>3.234990790940051E-2</v>
      </c>
      <c r="G22" s="62">
        <v>2490.6</v>
      </c>
      <c r="H22" s="77"/>
    </row>
    <row r="23" spans="1:8">
      <c r="A23" t="s">
        <v>17</v>
      </c>
      <c r="B23" s="21">
        <f t="shared" si="4"/>
        <v>5.0191702048044363E-3</v>
      </c>
      <c r="C23" s="63">
        <v>441.3</v>
      </c>
      <c r="D23" s="39">
        <f t="shared" si="8"/>
        <v>5.7109656208372299E-3</v>
      </c>
      <c r="E23" s="63">
        <f>+Ingresos!D15</f>
        <v>443.3</v>
      </c>
      <c r="F23" s="21">
        <f t="shared" si="6"/>
        <v>5.7579355080049979E-3</v>
      </c>
      <c r="G23" s="63">
        <v>443.3</v>
      </c>
      <c r="H23" s="79"/>
    </row>
    <row r="24" spans="1:8">
      <c r="A24" t="s">
        <v>18</v>
      </c>
      <c r="B24" s="22">
        <f t="shared" si="4"/>
        <v>3.1345644877500628E-3</v>
      </c>
      <c r="C24" s="64">
        <v>275.60000000000002</v>
      </c>
      <c r="D24" s="40">
        <f t="shared" si="8"/>
        <v>3.2426123319754811E-3</v>
      </c>
      <c r="E24" s="64">
        <f>+Ingresos!D16</f>
        <v>251.7</v>
      </c>
      <c r="F24" s="22">
        <f t="shared" si="6"/>
        <v>3.2692812257271776E-3</v>
      </c>
      <c r="G24" s="64">
        <v>251.7</v>
      </c>
      <c r="H24" s="77"/>
    </row>
    <row r="25" spans="1:8">
      <c r="A25" t="s">
        <v>19</v>
      </c>
      <c r="B25" s="23">
        <f t="shared" si="4"/>
        <v>4.0091944192013678E-3</v>
      </c>
      <c r="C25" s="65">
        <v>352.5</v>
      </c>
      <c r="D25" s="41">
        <f t="shared" si="8"/>
        <v>7.9384096899614287E-3</v>
      </c>
      <c r="E25" s="65">
        <v>616.20000000000005</v>
      </c>
      <c r="F25" s="23">
        <f t="shared" si="6"/>
        <v>7.6867724647808645E-3</v>
      </c>
      <c r="G25" s="65">
        <v>591.79999999999995</v>
      </c>
      <c r="H25" s="77"/>
    </row>
    <row r="26" spans="1:8">
      <c r="A26" t="s">
        <v>30</v>
      </c>
      <c r="B26" s="51"/>
      <c r="C26" s="66"/>
      <c r="D26" s="52"/>
      <c r="E26" s="66">
        <f>+Ingresos!D19</f>
        <v>0</v>
      </c>
      <c r="F26" s="51">
        <f t="shared" si="6"/>
        <v>0</v>
      </c>
      <c r="G26" s="66"/>
      <c r="H26" s="77"/>
    </row>
    <row r="27" spans="1:8">
      <c r="A27" t="s">
        <v>20</v>
      </c>
      <c r="B27" s="18">
        <f t="shared" si="4"/>
        <v>3.8670244043360709E-5</v>
      </c>
      <c r="C27" s="67">
        <v>3.4</v>
      </c>
      <c r="D27" s="42">
        <f t="shared" si="8"/>
        <v>6.3125945278823441E-5</v>
      </c>
      <c r="E27" s="67">
        <f>+Ingresos!D18</f>
        <v>4.9000000000000004</v>
      </c>
      <c r="F27" s="18">
        <f t="shared" si="6"/>
        <v>6.3645125173075767E-5</v>
      </c>
      <c r="G27" s="67">
        <v>4.9000000000000004</v>
      </c>
      <c r="H27" s="77"/>
    </row>
    <row r="28" spans="1:8">
      <c r="A28" t="s">
        <v>21</v>
      </c>
      <c r="B28" s="21">
        <f t="shared" si="4"/>
        <v>2.1648512503568466E-2</v>
      </c>
      <c r="C28" s="68">
        <v>1903.4</v>
      </c>
      <c r="D28" s="43">
        <f t="shared" si="8"/>
        <v>1.9408007461744387E-2</v>
      </c>
      <c r="E28" s="68">
        <f>+Ingresos!D13</f>
        <v>1506.5</v>
      </c>
      <c r="F28" s="21">
        <f t="shared" si="6"/>
        <v>1.9288369567758677E-2</v>
      </c>
      <c r="G28" s="68">
        <v>1485</v>
      </c>
      <c r="H28" s="77"/>
    </row>
    <row r="29" spans="1:8">
      <c r="A29" t="s">
        <v>22</v>
      </c>
      <c r="B29" s="24">
        <f t="shared" si="4"/>
        <v>0.16997050825211632</v>
      </c>
      <c r="C29" s="69">
        <v>14944.3</v>
      </c>
      <c r="D29" s="44">
        <f t="shared" si="8"/>
        <v>0.13984586963075188</v>
      </c>
      <c r="E29" s="69">
        <f>+Ingresos!D9</f>
        <v>10855.2</v>
      </c>
      <c r="F29" s="20">
        <f t="shared" si="6"/>
        <v>0.13694742393108661</v>
      </c>
      <c r="G29" s="69">
        <v>10543.5</v>
      </c>
      <c r="H29" s="77"/>
    </row>
    <row r="30" spans="1:8">
      <c r="A30" t="s">
        <v>23</v>
      </c>
      <c r="B30" s="25">
        <f t="shared" si="4"/>
        <v>3.8301739364829862E-2</v>
      </c>
      <c r="C30" s="70">
        <v>3367.6</v>
      </c>
      <c r="D30" s="45">
        <f t="shared" si="8"/>
        <v>3.3975929690579804E-2</v>
      </c>
      <c r="E30" s="70">
        <f>+Ingresos!D10</f>
        <v>2637.3</v>
      </c>
      <c r="F30" s="25">
        <f t="shared" si="6"/>
        <v>3.3520198884521762E-2</v>
      </c>
      <c r="G30" s="70">
        <v>2580.6999999999998</v>
      </c>
      <c r="H30" s="77"/>
    </row>
    <row r="31" spans="1:8">
      <c r="E31" s="73"/>
      <c r="H31" s="14"/>
    </row>
  </sheetData>
  <mergeCells count="3">
    <mergeCell ref="D3:E3"/>
    <mergeCell ref="B3:C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2017-09-12T22:21:26Z</dcterms:modified>
</cp:coreProperties>
</file>